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8705"/>
  <workbookPr autoCompressPictures="0"/>
  <bookViews>
    <workbookView xWindow="5660" yWindow="740" windowWidth="25600" windowHeight="16060"/>
  </bookViews>
  <sheets>
    <sheet name="Kapitalanlagenrechner" sheetId="1" r:id="rId1"/>
    <sheet name="Kapitalanlagenrechner (2)" sheetId="3" r:id="rId2"/>
    <sheet name="Tabelle1" sheetId="2" r:id="rId3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7" i="1" l="1"/>
  <c r="J10" i="3"/>
  <c r="E26" i="1"/>
  <c r="F26" i="1"/>
  <c r="F17" i="1"/>
  <c r="F21" i="1"/>
  <c r="F13" i="1"/>
  <c r="H25" i="1"/>
  <c r="E21" i="1"/>
  <c r="E13" i="1"/>
  <c r="G10" i="3"/>
  <c r="H10" i="3"/>
  <c r="J22" i="3"/>
  <c r="H22" i="3"/>
  <c r="I22" i="3"/>
  <c r="H21" i="3"/>
  <c r="H18" i="3"/>
  <c r="J18" i="3"/>
  <c r="H17" i="3"/>
  <c r="H14" i="3"/>
  <c r="J14" i="3"/>
  <c r="H9" i="3"/>
  <c r="D14" i="1"/>
  <c r="E25" i="1"/>
  <c r="E18" i="1"/>
  <c r="H17" i="1"/>
  <c r="E22" i="1"/>
  <c r="F22" i="1"/>
  <c r="E14" i="1"/>
  <c r="H13" i="1"/>
  <c r="I14" i="3"/>
  <c r="I18" i="3"/>
  <c r="I10" i="3"/>
  <c r="F14" i="1"/>
  <c r="F18" i="1"/>
  <c r="H21" i="1"/>
</calcChain>
</file>

<file path=xl/sharedStrings.xml><?xml version="1.0" encoding="utf-8"?>
<sst xmlns="http://schemas.openxmlformats.org/spreadsheetml/2006/main" count="48" uniqueCount="33">
  <si>
    <t>ich lasse mein Geld auf der Bank</t>
  </si>
  <si>
    <t>insgesamt</t>
  </si>
  <si>
    <t xml:space="preserve">ich lasse mein Geld so sicher wie möglich arbeiten                  </t>
  </si>
  <si>
    <t>Anlagehorizont mindestens 5 Jahre</t>
  </si>
  <si>
    <t>Anlagehorizont ca. 10 Jahre</t>
  </si>
  <si>
    <t>Anlagehorizont mindestens 5 Jahre empfohlen</t>
  </si>
  <si>
    <t>ich lasse mein Geld in einem ausgewogenen Chancen- / Risikoprofil langfristig arbeiten</t>
  </si>
  <si>
    <t>ich lasse mein Geld in einem ausgewogenen Chancen- / Risikoprofil langfristig arbeiten und habe täglich Zugriff</t>
  </si>
  <si>
    <t xml:space="preserve"> </t>
  </si>
  <si>
    <t>Erträge p.a.</t>
  </si>
  <si>
    <t>Verluste p.a.</t>
  </si>
  <si>
    <t>ANLAGEBETRAG</t>
  </si>
  <si>
    <t>ANLAGEHORIZONT</t>
  </si>
  <si>
    <t>Kapitalanlage  mit garantiertem Kapitalschutz</t>
  </si>
  <si>
    <t xml:space="preserve">Anlagelaufzeit mindestens 5 Jahre </t>
  </si>
  <si>
    <t xml:space="preserve">Anlagelaufzeit ca. 10 Jahre </t>
  </si>
  <si>
    <t>Chancen- /Risikoprofil</t>
  </si>
  <si>
    <t xml:space="preserve">Kapitalanlage langfristig mit ausgewogenem </t>
  </si>
  <si>
    <t>Chancen-/ Risikoprofil jedoch jederzeit verfügbar</t>
  </si>
  <si>
    <t xml:space="preserve">Kapitalanlage bei der Bank </t>
  </si>
  <si>
    <t>Beispielrechnungen</t>
  </si>
  <si>
    <t>Das investierte Kapital ist zu 100% geschützt und wird mit einer garantierten Verzinsung vergütet</t>
  </si>
  <si>
    <t>Kapitalanlageziel</t>
  </si>
  <si>
    <t>Eingabefeld</t>
  </si>
  <si>
    <t>KAPITALANLAGENZIELE</t>
  </si>
  <si>
    <t>BEISPIELRECHNUNG</t>
  </si>
  <si>
    <t xml:space="preserve">Sie lassen Ihr Geld so sicher wie möglich arbeiten                  </t>
  </si>
  <si>
    <t>Sie lassen Ihr Geld in einem ausgewogenen Chancen- / Risikoprofil langfristig arbeiten</t>
  </si>
  <si>
    <t>Sie lassen Ihr Geld auf der Bank</t>
  </si>
  <si>
    <t xml:space="preserve"> Gerne erstellen wir Ihnen individuelle Berechnungen für Ihre Kapitalanlagenplanung</t>
  </si>
  <si>
    <t>Lassen Sie sich beraten</t>
  </si>
  <si>
    <t>Sie lassen Ihr Geld in einem ausgewogenen Chancen- / Risikoprofil langfristig arbeiten und haben täglich Zugriff</t>
  </si>
  <si>
    <t>Die genannten Beträge sind Bruttobeträge vor Abzug von Steuern und Abgaben und basieren auf Hochrechnungen von vergangenen Wirtschaftsentwicklungen. Das prognostizierte Ergebnis ist von der Marktentwicklung  (u.a. Kurs-, Zins- und Währungsschwankungen)  abhängig und kann deshalb höher oder niedriger ausfallen.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</si>
</sst>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0.0%"/>
    <numFmt numFmtId="166" formatCode="_-* #,##0\ &quot;€&quot;_-;\-* #,##0\ &quot;€&quot;_-;_-* &quot;-&quot;??\ &quot;€&quot;_-;_-@_-"/>
    <numFmt numFmtId="167" formatCode="#,##0&quot; €&quot;"/>
    <numFmt numFmtId="168" formatCode="0&quot; Jahre&quot;"/>
    <numFmt numFmtId="169" formatCode="&quot;nach &quot;0&quot; Jahren&quot;"/>
    <numFmt numFmtId="170" formatCode="0&quot; €&quot;"/>
    <numFmt numFmtId="171" formatCode="&quot;+ &quot;0&quot; €&quot;"/>
    <numFmt numFmtId="172" formatCode="&quot; &quot;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entury Gothic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9.5"/>
      <color rgb="FF660033"/>
      <name val="Century Gothic"/>
      <family val="2"/>
    </font>
    <font>
      <sz val="9"/>
      <color rgb="FF404040"/>
      <name val="Century Gothic"/>
      <family val="2"/>
    </font>
    <font>
      <sz val="11"/>
      <color rgb="FFC00000"/>
      <name val="Century Gothic"/>
      <family val="2"/>
    </font>
    <font>
      <b/>
      <sz val="18"/>
      <color rgb="FF660033"/>
      <name val="Century Gothic"/>
      <family val="2"/>
    </font>
    <font>
      <b/>
      <sz val="14"/>
      <color theme="1" tint="0.34998626667073579"/>
      <name val="Century Gothic"/>
      <family val="2"/>
    </font>
    <font>
      <sz val="14"/>
      <color theme="1" tint="0.249977111117893"/>
      <name val="Century Gothic"/>
      <family val="2"/>
    </font>
    <font>
      <b/>
      <sz val="14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sz val="11"/>
      <color theme="1" tint="0.24997711111789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B00000"/>
      <name val="Century Gothic"/>
      <family val="2"/>
    </font>
    <font>
      <sz val="12"/>
      <color rgb="FFB00000"/>
      <name val="Century Gothic"/>
      <family val="2"/>
    </font>
    <font>
      <sz val="14"/>
      <color rgb="FFB00000"/>
      <name val="Century Gothic"/>
      <family val="2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entury Gothic"/>
      <family val="2"/>
    </font>
    <font>
      <b/>
      <sz val="11"/>
      <color rgb="FFC00000"/>
      <name val="Century Gothic"/>
      <family val="2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C00000"/>
      <name val="Century Gothic"/>
      <family val="2"/>
    </font>
    <font>
      <sz val="18"/>
      <color theme="1" tint="0.34998626667073579"/>
      <name val="Century Gothic"/>
      <family val="2"/>
    </font>
    <font>
      <sz val="9"/>
      <color theme="1"/>
      <name val="Calibri"/>
      <family val="2"/>
      <scheme val="minor"/>
    </font>
    <font>
      <sz val="16"/>
      <color rgb="FFC00000"/>
      <name val="Century Gothic"/>
      <family val="2"/>
    </font>
    <font>
      <sz val="14"/>
      <color theme="2" tint="-0.749992370372631"/>
      <name val="Century Gothic"/>
      <family val="2"/>
    </font>
    <font>
      <b/>
      <sz val="16"/>
      <color theme="2" tint="-0.499984740745262"/>
      <name val="Century Gothic"/>
      <family val="2"/>
    </font>
    <font>
      <sz val="11"/>
      <color theme="2" tint="-0.499984740745262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3" tint="-0.499984740745262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</fills>
  <borders count="43">
    <border>
      <left/>
      <right/>
      <top/>
      <bottom/>
      <diagonal/>
    </border>
    <border>
      <left style="medium">
        <color rgb="FFFF0000"/>
      </left>
      <right style="hair">
        <color rgb="FFFF0000"/>
      </right>
      <top style="medium">
        <color rgb="FFFF0000"/>
      </top>
      <bottom style="medium">
        <color rgb="FFFF0000"/>
      </bottom>
      <diagonal/>
    </border>
    <border>
      <left style="hair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thin">
        <color rgb="FF002060"/>
      </left>
      <right style="hair">
        <color rgb="FF002060"/>
      </right>
      <top style="thin">
        <color rgb="FF002060"/>
      </top>
      <bottom/>
      <diagonal/>
    </border>
    <border>
      <left style="hair">
        <color rgb="FF002060"/>
      </left>
      <right style="thin">
        <color rgb="FF002060"/>
      </right>
      <top style="thin">
        <color rgb="FF002060"/>
      </top>
      <bottom/>
      <diagonal/>
    </border>
    <border>
      <left style="double">
        <color theme="0" tint="-0.14996795556505021"/>
      </left>
      <right/>
      <top style="double">
        <color theme="0" tint="-0.14996795556505021"/>
      </top>
      <bottom style="double">
        <color theme="0" tint="-0.14996795556505021"/>
      </bottom>
      <diagonal/>
    </border>
    <border>
      <left/>
      <right style="double">
        <color theme="0" tint="-0.14996795556505021"/>
      </right>
      <top style="double">
        <color theme="0" tint="-0.14996795556505021"/>
      </top>
      <bottom style="double">
        <color theme="0" tint="-0.14996795556505021"/>
      </bottom>
      <diagonal/>
    </border>
    <border>
      <left style="double">
        <color theme="0" tint="-0.14996795556505021"/>
      </left>
      <right/>
      <top style="double">
        <color theme="0" tint="-0.14996795556505021"/>
      </top>
      <bottom/>
      <diagonal/>
    </border>
    <border>
      <left/>
      <right/>
      <top style="double">
        <color theme="0" tint="-0.14996795556505021"/>
      </top>
      <bottom/>
      <diagonal/>
    </border>
    <border>
      <left style="double">
        <color theme="0" tint="-0.14996795556505021"/>
      </left>
      <right/>
      <top/>
      <bottom style="double">
        <color theme="0" tint="-0.14996795556505021"/>
      </bottom>
      <diagonal/>
    </border>
    <border>
      <left/>
      <right style="double">
        <color theme="0"/>
      </right>
      <top style="double">
        <color theme="0" tint="-0.14996795556505021"/>
      </top>
      <bottom/>
      <diagonal/>
    </border>
    <border>
      <left/>
      <right style="double">
        <color theme="0"/>
      </right>
      <top/>
      <bottom style="double">
        <color theme="0" tint="-0.14996795556505021"/>
      </bottom>
      <diagonal/>
    </border>
    <border>
      <left/>
      <right style="double">
        <color theme="0" tint="-4.9989318521683403E-2"/>
      </right>
      <top style="double">
        <color theme="0" tint="-4.9989318521683403E-2"/>
      </top>
      <bottom/>
      <diagonal/>
    </border>
    <border>
      <left/>
      <right style="double">
        <color theme="0" tint="-4.9989318521683403E-2"/>
      </right>
      <top/>
      <bottom style="double">
        <color theme="0" tint="-4.9989318521683403E-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theme="0" tint="-4.9989318521683403E-2"/>
      </right>
      <top/>
      <bottom/>
      <diagonal/>
    </border>
    <border>
      <left style="double">
        <color theme="0"/>
      </left>
      <right/>
      <top style="double">
        <color theme="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rgb="FF002060"/>
      </right>
      <top style="thin">
        <color auto="1"/>
      </top>
      <bottom/>
      <diagonal/>
    </border>
    <border>
      <left style="hair">
        <color rgb="FF00206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rgb="FF002060"/>
      </right>
      <top/>
      <bottom style="thin">
        <color auto="1"/>
      </bottom>
      <diagonal/>
    </border>
    <border>
      <left style="hair">
        <color rgb="FF00206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 style="medium">
        <color theme="4" tint="-0.499984740745262"/>
      </right>
      <top/>
      <bottom/>
      <diagonal/>
    </border>
    <border>
      <left style="medium">
        <color theme="4" tint="-0.499984740745262"/>
      </left>
      <right style="medium">
        <color theme="4" tint="-0.499984740745262"/>
      </right>
      <top/>
      <bottom style="medium">
        <color theme="4" tint="-0.499984740745262"/>
      </bottom>
      <diagonal/>
    </border>
    <border>
      <left/>
      <right/>
      <top/>
      <bottom style="double">
        <color theme="0" tint="-0.14996795556505021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/>
      <diagonal/>
    </border>
    <border>
      <left/>
      <right style="medium">
        <color theme="4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/>
      <top/>
      <bottom/>
      <diagonal/>
    </border>
    <border>
      <left/>
      <right style="medium">
        <color theme="4" tint="-0.499984740745262"/>
      </right>
      <top/>
      <bottom/>
      <diagonal/>
    </border>
    <border>
      <left style="medium">
        <color theme="4" tint="-0.499984740745262"/>
      </left>
      <right/>
      <top/>
      <bottom style="medium">
        <color theme="4" tint="-0.499984740745262"/>
      </bottom>
      <diagonal/>
    </border>
    <border>
      <left/>
      <right style="medium">
        <color theme="4" tint="-0.499984740745262"/>
      </right>
      <top/>
      <bottom style="medium">
        <color theme="4" tint="-0.499984740745262"/>
      </bottom>
      <diagonal/>
    </border>
    <border>
      <left/>
      <right/>
      <top style="double">
        <color theme="0"/>
      </top>
      <bottom/>
      <diagonal/>
    </border>
    <border>
      <left/>
      <right/>
      <top/>
      <bottom style="double">
        <color theme="0"/>
      </bottom>
      <diagonal/>
    </border>
    <border>
      <left/>
      <right/>
      <top/>
      <bottom style="medium">
        <color theme="4" tint="-0.499984740745262"/>
      </bottom>
      <diagonal/>
    </border>
    <border>
      <left style="double">
        <color theme="0" tint="-0.14996795556505021"/>
      </left>
      <right/>
      <top style="double">
        <color theme="0" tint="-0.14993743705557422"/>
      </top>
      <bottom style="double">
        <color theme="0" tint="-0.14993743705557422"/>
      </bottom>
      <diagonal/>
    </border>
    <border>
      <left/>
      <right/>
      <top style="double">
        <color theme="0" tint="-0.14993743705557422"/>
      </top>
      <bottom style="double">
        <color theme="0" tint="-0.14993743705557422"/>
      </bottom>
      <diagonal/>
    </border>
    <border>
      <left/>
      <right style="double">
        <color theme="0" tint="-0.14993743705557422"/>
      </right>
      <top style="double">
        <color theme="0" tint="-0.14993743705557422"/>
      </top>
      <bottom style="double">
        <color theme="0" tint="-0.14993743705557422"/>
      </bottom>
      <diagonal/>
    </border>
    <border>
      <left style="thin">
        <color auto="1"/>
      </left>
      <right style="hair">
        <color rgb="FF002060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13">
    <xf numFmtId="0" fontId="0" fillId="0" borderId="0" xfId="0"/>
    <xf numFmtId="44" fontId="0" fillId="0" borderId="0" xfId="0" applyNumberFormat="1"/>
    <xf numFmtId="0" fontId="2" fillId="0" borderId="0" xfId="0" applyFont="1"/>
    <xf numFmtId="0" fontId="0" fillId="0" borderId="0" xfId="0" applyFill="1"/>
    <xf numFmtId="44" fontId="3" fillId="0" borderId="0" xfId="0" applyNumberFormat="1" applyFont="1"/>
    <xf numFmtId="0" fontId="3" fillId="0" borderId="0" xfId="0" applyFont="1"/>
    <xf numFmtId="166" fontId="3" fillId="0" borderId="0" xfId="2" applyNumberFormat="1" applyFont="1"/>
    <xf numFmtId="165" fontId="3" fillId="0" borderId="0" xfId="2" applyNumberFormat="1" applyFont="1"/>
    <xf numFmtId="0" fontId="5" fillId="0" borderId="0" xfId="0" applyFont="1"/>
    <xf numFmtId="0" fontId="6" fillId="0" borderId="0" xfId="0" applyFont="1"/>
    <xf numFmtId="0" fontId="7" fillId="0" borderId="0" xfId="0" applyFont="1"/>
    <xf numFmtId="9" fontId="5" fillId="0" borderId="0" xfId="2" applyFont="1"/>
    <xf numFmtId="9" fontId="7" fillId="0" borderId="0" xfId="2" applyFont="1"/>
    <xf numFmtId="44" fontId="5" fillId="0" borderId="0" xfId="1" applyFont="1"/>
    <xf numFmtId="10" fontId="6" fillId="0" borderId="0" xfId="2" applyNumberFormat="1" applyFont="1"/>
    <xf numFmtId="164" fontId="5" fillId="0" borderId="0" xfId="3" applyFont="1"/>
    <xf numFmtId="0" fontId="0" fillId="0" borderId="0" xfId="0" applyAlignment="1"/>
    <xf numFmtId="0" fontId="0" fillId="4" borderId="0" xfId="0" applyFill="1"/>
    <xf numFmtId="0" fontId="0" fillId="4" borderId="0" xfId="0" applyFill="1" applyAlignment="1">
      <alignment vertical="center"/>
    </xf>
    <xf numFmtId="0" fontId="4" fillId="4" borderId="0" xfId="0" applyFont="1" applyFill="1"/>
    <xf numFmtId="0" fontId="10" fillId="4" borderId="0" xfId="0" applyFont="1" applyFill="1"/>
    <xf numFmtId="9" fontId="2" fillId="4" borderId="0" xfId="2" applyFont="1" applyFill="1" applyAlignment="1">
      <alignment vertical="center"/>
    </xf>
    <xf numFmtId="0" fontId="0" fillId="3" borderId="0" xfId="0" applyFill="1" applyBorder="1"/>
    <xf numFmtId="0" fontId="2" fillId="3" borderId="0" xfId="0" applyFont="1" applyFill="1" applyBorder="1"/>
    <xf numFmtId="0" fontId="8" fillId="3" borderId="10" xfId="0" applyFont="1" applyFill="1" applyBorder="1" applyAlignment="1">
      <alignment horizontal="left" vertical="center" indent="1"/>
    </xf>
    <xf numFmtId="0" fontId="9" fillId="3" borderId="18" xfId="0" applyFont="1" applyFill="1" applyBorder="1" applyAlignment="1">
      <alignment horizontal="left" vertical="top" indent="3"/>
    </xf>
    <xf numFmtId="0" fontId="0" fillId="3" borderId="0" xfId="0" applyFill="1"/>
    <xf numFmtId="0" fontId="11" fillId="3" borderId="14" xfId="0" applyFont="1" applyFill="1" applyBorder="1" applyAlignment="1">
      <alignment horizontal="left" vertical="center" indent="5"/>
    </xf>
    <xf numFmtId="0" fontId="9" fillId="3" borderId="15" xfId="0" applyFont="1" applyFill="1" applyBorder="1" applyAlignment="1">
      <alignment horizontal="left" vertical="top" indent="3"/>
    </xf>
    <xf numFmtId="0" fontId="8" fillId="3" borderId="1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17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169" fontId="16" fillId="3" borderId="5" xfId="3" applyNumberFormat="1" applyFont="1" applyFill="1" applyBorder="1" applyAlignment="1">
      <alignment horizontal="center" vertical="center"/>
    </xf>
    <xf numFmtId="166" fontId="19" fillId="5" borderId="1" xfId="0" applyNumberFormat="1" applyFont="1" applyFill="1" applyBorder="1" applyAlignment="1">
      <alignment horizontal="center" vertical="center"/>
    </xf>
    <xf numFmtId="170" fontId="19" fillId="5" borderId="2" xfId="0" applyNumberFormat="1" applyFont="1" applyFill="1" applyBorder="1" applyAlignment="1">
      <alignment horizontal="center" vertical="center"/>
    </xf>
    <xf numFmtId="166" fontId="16" fillId="3" borderId="6" xfId="0" applyNumberFormat="1" applyFont="1" applyFill="1" applyBorder="1" applyAlignment="1">
      <alignment horizontal="center" vertical="center"/>
    </xf>
    <xf numFmtId="166" fontId="14" fillId="5" borderId="21" xfId="0" applyNumberFormat="1" applyFont="1" applyFill="1" applyBorder="1" applyAlignment="1">
      <alignment horizontal="center" vertical="center"/>
    </xf>
    <xf numFmtId="170" fontId="14" fillId="5" borderId="22" xfId="0" applyNumberFormat="1" applyFont="1" applyFill="1" applyBorder="1" applyAlignment="1">
      <alignment horizontal="center" vertical="center"/>
    </xf>
    <xf numFmtId="166" fontId="14" fillId="5" borderId="23" xfId="0" applyNumberFormat="1" applyFont="1" applyFill="1" applyBorder="1" applyAlignment="1">
      <alignment horizontal="center" vertical="center"/>
    </xf>
    <xf numFmtId="170" fontId="14" fillId="5" borderId="24" xfId="0" applyNumberFormat="1" applyFont="1" applyFill="1" applyBorder="1" applyAlignment="1">
      <alignment horizontal="center" vertical="center"/>
    </xf>
    <xf numFmtId="0" fontId="22" fillId="0" borderId="0" xfId="0" applyFont="1"/>
    <xf numFmtId="0" fontId="24" fillId="0" borderId="0" xfId="0" applyFont="1"/>
    <xf numFmtId="0" fontId="24" fillId="3" borderId="0" xfId="0" applyFont="1" applyFill="1" applyBorder="1"/>
    <xf numFmtId="0" fontId="24" fillId="4" borderId="0" xfId="0" applyFont="1" applyFill="1"/>
    <xf numFmtId="0" fontId="25" fillId="4" borderId="0" xfId="0" applyFont="1" applyFill="1"/>
    <xf numFmtId="9" fontId="24" fillId="4" borderId="0" xfId="2" applyFont="1" applyFill="1" applyAlignment="1">
      <alignment vertical="center"/>
    </xf>
    <xf numFmtId="9" fontId="24" fillId="4" borderId="19" xfId="2" applyFont="1" applyFill="1" applyBorder="1" applyAlignment="1">
      <alignment vertical="center"/>
    </xf>
    <xf numFmtId="10" fontId="7" fillId="0" borderId="0" xfId="2" applyNumberFormat="1" applyFont="1"/>
    <xf numFmtId="0" fontId="16" fillId="5" borderId="11" xfId="0" applyFont="1" applyFill="1" applyBorder="1" applyAlignment="1">
      <alignment vertical="top" wrapText="1"/>
    </xf>
    <xf numFmtId="0" fontId="25" fillId="4" borderId="0" xfId="0" applyFont="1" applyFill="1" applyAlignment="1">
      <alignment horizontal="center"/>
    </xf>
    <xf numFmtId="0" fontId="20" fillId="5" borderId="0" xfId="0" applyFont="1" applyFill="1" applyBorder="1" applyAlignment="1">
      <alignment horizontal="left" vertical="center" wrapText="1" indent="1"/>
    </xf>
    <xf numFmtId="0" fontId="26" fillId="4" borderId="0" xfId="0" applyFont="1" applyFill="1"/>
    <xf numFmtId="0" fontId="23" fillId="4" borderId="0" xfId="0" applyFont="1" applyFill="1"/>
    <xf numFmtId="0" fontId="27" fillId="0" borderId="0" xfId="0" applyFont="1"/>
    <xf numFmtId="9" fontId="2" fillId="4" borderId="36" xfId="2" applyFont="1" applyFill="1" applyBorder="1" applyAlignment="1">
      <alignment vertical="center"/>
    </xf>
    <xf numFmtId="9" fontId="2" fillId="4" borderId="37" xfId="2" applyFont="1" applyFill="1" applyBorder="1" applyAlignment="1">
      <alignment vertical="center"/>
    </xf>
    <xf numFmtId="44" fontId="28" fillId="0" borderId="0" xfId="1" applyFont="1" applyAlignment="1">
      <alignment horizontal="right" vertical="center" indent="2"/>
    </xf>
    <xf numFmtId="169" fontId="16" fillId="6" borderId="5" xfId="3" applyNumberFormat="1" applyFont="1" applyFill="1" applyBorder="1" applyAlignment="1">
      <alignment horizontal="center" vertical="center"/>
    </xf>
    <xf numFmtId="166" fontId="16" fillId="6" borderId="6" xfId="0" applyNumberFormat="1" applyFont="1" applyFill="1" applyBorder="1" applyAlignment="1">
      <alignment horizontal="center" vertical="center"/>
    </xf>
    <xf numFmtId="166" fontId="14" fillId="5" borderId="42" xfId="0" applyNumberFormat="1" applyFont="1" applyFill="1" applyBorder="1" applyAlignment="1">
      <alignment horizontal="center" vertical="center"/>
    </xf>
    <xf numFmtId="172" fontId="14" fillId="5" borderId="20" xfId="0" applyNumberFormat="1" applyFont="1" applyFill="1" applyBorder="1" applyAlignment="1">
      <alignment horizontal="center" vertical="center"/>
    </xf>
    <xf numFmtId="0" fontId="35" fillId="7" borderId="0" xfId="0" applyFont="1" applyFill="1"/>
    <xf numFmtId="0" fontId="31" fillId="4" borderId="38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left" vertical="center" wrapText="1"/>
    </xf>
    <xf numFmtId="0" fontId="33" fillId="5" borderId="0" xfId="0" applyFont="1" applyFill="1" applyBorder="1" applyAlignment="1">
      <alignment horizontal="left" vertical="center" wrapText="1" indent="1"/>
    </xf>
    <xf numFmtId="0" fontId="13" fillId="5" borderId="0" xfId="0" applyFont="1" applyFill="1" applyBorder="1" applyAlignment="1">
      <alignment horizontal="left" vertical="center" wrapText="1" indent="1"/>
    </xf>
    <xf numFmtId="0" fontId="33" fillId="5" borderId="0" xfId="0" applyFont="1" applyFill="1" applyBorder="1" applyAlignment="1">
      <alignment horizontal="left" vertical="center" indent="1"/>
    </xf>
    <xf numFmtId="0" fontId="29" fillId="5" borderId="7" xfId="0" applyFont="1" applyFill="1" applyBorder="1" applyAlignment="1">
      <alignment horizontal="left" vertical="center" wrapText="1" indent="13"/>
    </xf>
    <xf numFmtId="0" fontId="29" fillId="5" borderId="8" xfId="0" applyFont="1" applyFill="1" applyBorder="1" applyAlignment="1">
      <alignment horizontal="left" vertical="center" wrapText="1" indent="13"/>
    </xf>
    <xf numFmtId="167" fontId="12" fillId="2" borderId="3" xfId="1" applyNumberFormat="1" applyFont="1" applyFill="1" applyBorder="1" applyAlignment="1" applyProtection="1">
      <alignment horizontal="center" vertical="center"/>
      <protection locked="0"/>
    </xf>
    <xf numFmtId="167" fontId="12" fillId="2" borderId="4" xfId="1" applyNumberFormat="1" applyFont="1" applyFill="1" applyBorder="1" applyAlignment="1" applyProtection="1">
      <alignment horizontal="center" vertical="center"/>
      <protection locked="0"/>
    </xf>
    <xf numFmtId="168" fontId="14" fillId="2" borderId="3" xfId="3" applyNumberFormat="1" applyFont="1" applyFill="1" applyBorder="1" applyAlignment="1" applyProtection="1">
      <alignment horizontal="center" vertical="center"/>
      <protection locked="0"/>
    </xf>
    <xf numFmtId="168" fontId="14" fillId="2" borderId="4" xfId="3" applyNumberFormat="1" applyFont="1" applyFill="1" applyBorder="1" applyAlignment="1" applyProtection="1">
      <alignment horizontal="center" vertical="center"/>
      <protection locked="0"/>
    </xf>
    <xf numFmtId="0" fontId="3" fillId="4" borderId="0" xfId="0" applyFont="1" applyFill="1" applyAlignment="1">
      <alignment horizontal="left" vertical="top" wrapText="1"/>
    </xf>
    <xf numFmtId="0" fontId="34" fillId="7" borderId="7" xfId="0" applyFont="1" applyFill="1" applyBorder="1" applyAlignment="1">
      <alignment horizontal="left" vertical="center" wrapText="1" indent="13"/>
    </xf>
    <xf numFmtId="0" fontId="34" fillId="7" borderId="8" xfId="0" applyFont="1" applyFill="1" applyBorder="1" applyAlignment="1">
      <alignment horizontal="left" vertical="center" wrapText="1" indent="13"/>
    </xf>
    <xf numFmtId="0" fontId="34" fillId="7" borderId="39" xfId="0" applyFont="1" applyFill="1" applyBorder="1" applyAlignment="1">
      <alignment horizontal="center" vertical="center" wrapText="1"/>
    </xf>
    <xf numFmtId="0" fontId="34" fillId="7" borderId="40" xfId="0" applyFont="1" applyFill="1" applyBorder="1" applyAlignment="1">
      <alignment horizontal="center" vertical="center" wrapText="1"/>
    </xf>
    <xf numFmtId="0" fontId="34" fillId="7" borderId="41" xfId="0" applyFont="1" applyFill="1" applyBorder="1" applyAlignment="1">
      <alignment horizontal="center" vertical="center" wrapText="1"/>
    </xf>
    <xf numFmtId="0" fontId="30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left" vertical="top" wrapText="1" indent="1"/>
    </xf>
    <xf numFmtId="171" fontId="14" fillId="5" borderId="20" xfId="0" applyNumberFormat="1" applyFont="1" applyFill="1" applyBorder="1" applyAlignment="1">
      <alignment horizontal="center" vertical="center"/>
    </xf>
    <xf numFmtId="166" fontId="14" fillId="5" borderId="21" xfId="0" applyNumberFormat="1" applyFont="1" applyFill="1" applyBorder="1" applyAlignment="1">
      <alignment horizontal="center" vertical="center"/>
    </xf>
    <xf numFmtId="166" fontId="14" fillId="5" borderId="23" xfId="0" applyNumberFormat="1" applyFont="1" applyFill="1" applyBorder="1" applyAlignment="1">
      <alignment horizontal="center" vertical="center"/>
    </xf>
    <xf numFmtId="166" fontId="14" fillId="5" borderId="16" xfId="0" applyNumberFormat="1" applyFont="1" applyFill="1" applyBorder="1" applyAlignment="1">
      <alignment horizontal="center" vertical="center"/>
    </xf>
    <xf numFmtId="166" fontId="14" fillId="5" borderId="17" xfId="0" applyNumberFormat="1" applyFont="1" applyFill="1" applyBorder="1" applyAlignment="1">
      <alignment horizontal="center" vertical="center"/>
    </xf>
    <xf numFmtId="0" fontId="21" fillId="5" borderId="0" xfId="0" applyFont="1" applyFill="1" applyBorder="1" applyAlignment="1">
      <alignment horizontal="center" vertical="center"/>
    </xf>
    <xf numFmtId="167" fontId="12" fillId="2" borderId="26" xfId="1" applyNumberFormat="1" applyFont="1" applyFill="1" applyBorder="1" applyAlignment="1" applyProtection="1">
      <alignment horizontal="center" vertical="center"/>
      <protection locked="0"/>
    </xf>
    <xf numFmtId="167" fontId="12" fillId="2" borderId="27" xfId="1" applyNumberFormat="1" applyFont="1" applyFill="1" applyBorder="1" applyAlignment="1" applyProtection="1">
      <alignment horizontal="center" vertical="center"/>
      <protection locked="0"/>
    </xf>
    <xf numFmtId="167" fontId="12" fillId="2" borderId="28" xfId="1" applyNumberFormat="1" applyFont="1" applyFill="1" applyBorder="1" applyAlignment="1" applyProtection="1">
      <alignment horizontal="center" vertical="center"/>
      <protection locked="0"/>
    </xf>
    <xf numFmtId="168" fontId="14" fillId="2" borderId="30" xfId="3" applyNumberFormat="1" applyFont="1" applyFill="1" applyBorder="1" applyAlignment="1" applyProtection="1">
      <alignment horizontal="center" vertical="center"/>
      <protection locked="0"/>
    </xf>
    <xf numFmtId="168" fontId="14" fillId="2" borderId="31" xfId="3" applyNumberFormat="1" applyFont="1" applyFill="1" applyBorder="1" applyAlignment="1" applyProtection="1">
      <alignment horizontal="center" vertical="center"/>
      <protection locked="0"/>
    </xf>
    <xf numFmtId="168" fontId="14" fillId="2" borderId="32" xfId="3" applyNumberFormat="1" applyFont="1" applyFill="1" applyBorder="1" applyAlignment="1" applyProtection="1">
      <alignment horizontal="center" vertical="center"/>
      <protection locked="0"/>
    </xf>
    <xf numFmtId="168" fontId="14" fillId="2" borderId="33" xfId="3" applyNumberFormat="1" applyFont="1" applyFill="1" applyBorder="1" applyAlignment="1" applyProtection="1">
      <alignment horizontal="center" vertical="center"/>
      <protection locked="0"/>
    </xf>
    <xf numFmtId="168" fontId="14" fillId="2" borderId="34" xfId="3" applyNumberFormat="1" applyFont="1" applyFill="1" applyBorder="1" applyAlignment="1" applyProtection="1">
      <alignment horizontal="center" vertical="center"/>
      <protection locked="0"/>
    </xf>
    <xf numFmtId="168" fontId="14" fillId="2" borderId="35" xfId="3" applyNumberFormat="1" applyFont="1" applyFill="1" applyBorder="1" applyAlignment="1" applyProtection="1">
      <alignment horizontal="center" vertical="center"/>
      <protection locked="0"/>
    </xf>
    <xf numFmtId="0" fontId="32" fillId="5" borderId="0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32" fillId="5" borderId="7" xfId="0" applyFont="1" applyFill="1" applyBorder="1" applyAlignment="1">
      <alignment horizontal="center" vertical="center" wrapText="1"/>
    </xf>
    <xf numFmtId="0" fontId="32" fillId="5" borderId="8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left" vertical="center" wrapText="1" indent="1"/>
    </xf>
    <xf numFmtId="0" fontId="13" fillId="5" borderId="12" xfId="0" applyFont="1" applyFill="1" applyBorder="1" applyAlignment="1">
      <alignment horizontal="left" vertical="center" wrapText="1" indent="1"/>
    </xf>
    <xf numFmtId="0" fontId="16" fillId="5" borderId="11" xfId="0" applyFont="1" applyFill="1" applyBorder="1" applyAlignment="1">
      <alignment horizontal="left" vertical="top" wrapText="1" indent="1"/>
    </xf>
    <xf numFmtId="0" fontId="16" fillId="5" borderId="13" xfId="0" applyFont="1" applyFill="1" applyBorder="1" applyAlignment="1">
      <alignment horizontal="left" vertical="top" wrapText="1" indent="1"/>
    </xf>
    <xf numFmtId="0" fontId="15" fillId="5" borderId="25" xfId="0" applyFont="1" applyFill="1" applyBorder="1" applyAlignment="1">
      <alignment horizontal="left" vertical="center" wrapText="1" indent="1"/>
    </xf>
    <xf numFmtId="170" fontId="14" fillId="5" borderId="22" xfId="0" applyNumberFormat="1" applyFont="1" applyFill="1" applyBorder="1" applyAlignment="1">
      <alignment horizontal="center" vertical="center"/>
    </xf>
    <xf numFmtId="170" fontId="14" fillId="5" borderId="24" xfId="0" applyNumberFormat="1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left" vertical="center" wrapText="1" indent="13"/>
    </xf>
    <xf numFmtId="0" fontId="32" fillId="5" borderId="8" xfId="0" applyFont="1" applyFill="1" applyBorder="1" applyAlignment="1">
      <alignment horizontal="left" vertical="center" wrapText="1" indent="13"/>
    </xf>
    <xf numFmtId="170" fontId="14" fillId="5" borderId="20" xfId="0" applyNumberFormat="1" applyFont="1" applyFill="1" applyBorder="1" applyAlignment="1">
      <alignment horizontal="center" vertical="center"/>
    </xf>
  </cellXfs>
  <cellStyles count="4">
    <cellStyle name="Dezimal" xfId="3" builtinId="3"/>
    <cellStyle name="Prozent" xfId="2" builtinId="5"/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B00000"/>
      <color rgb="FF640000"/>
      <color rgb="FFF8F8F8"/>
      <color rgb="FFF0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cid:78D8C48F-CB62-4A5F-ACFD-53A7CE5165E1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cid:78D8C48F-CB62-4A5F-ACFD-53A7CE5165E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23815</xdr:colOff>
      <xdr:row>1</xdr:row>
      <xdr:rowOff>11913</xdr:rowOff>
    </xdr:from>
    <xdr:to>
      <xdr:col>8</xdr:col>
      <xdr:colOff>14290</xdr:colOff>
      <xdr:row>4</xdr:row>
      <xdr:rowOff>332676</xdr:rowOff>
    </xdr:to>
    <xdr:pic>
      <xdr:nvPicPr>
        <xdr:cNvPr id="2" name="577E43A4-4291-4870-8D0D-5EAA32BF62A3">
          <a:extLst>
            <a:ext uri="{FF2B5EF4-FFF2-40B4-BE49-F238E27FC236}">
              <a16:creationId xmlns:a16="http://schemas.microsoft.com/office/drawing/2014/main" xmlns="" id="{B220FE4B-8D7D-42C8-B221-00281F9F0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5" y="273851"/>
          <a:ext cx="15218569" cy="120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178594</xdr:colOff>
      <xdr:row>0</xdr:row>
      <xdr:rowOff>23813</xdr:rowOff>
    </xdr:from>
    <xdr:to>
      <xdr:col>10</xdr:col>
      <xdr:colOff>71437</xdr:colOff>
      <xdr:row>4</xdr:row>
      <xdr:rowOff>356482</xdr:rowOff>
    </xdr:to>
    <xdr:pic>
      <xdr:nvPicPr>
        <xdr:cNvPr id="2" name="577E43A4-4291-4870-8D0D-5EAA32BF62A3">
          <a:extLst>
            <a:ext uri="{FF2B5EF4-FFF2-40B4-BE49-F238E27FC236}">
              <a16:creationId xmlns:a16="http://schemas.microsoft.com/office/drawing/2014/main" xmlns="" id="{B32E2B86-770C-4D37-8CBF-AC5BFFC70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23813"/>
          <a:ext cx="14966156" cy="120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9"/>
  <sheetViews>
    <sheetView showGridLines="0" tabSelected="1" zoomScale="80" zoomScaleNormal="80" zoomScalePageLayoutView="80" workbookViewId="0">
      <selection activeCell="I22" sqref="I22"/>
    </sheetView>
  </sheetViews>
  <sheetFormatPr baseColWidth="10" defaultRowHeight="14" x14ac:dyDescent="0"/>
  <cols>
    <col min="1" max="1" width="2.83203125" customWidth="1"/>
    <col min="2" max="2" width="5" customWidth="1"/>
    <col min="3" max="3" width="69.5" customWidth="1"/>
    <col min="4" max="4" width="1.33203125" style="2" customWidth="1"/>
    <col min="5" max="5" width="21.1640625" customWidth="1"/>
    <col min="6" max="6" width="22.5" customWidth="1"/>
    <col min="7" max="7" width="1.1640625" style="2" customWidth="1"/>
    <col min="8" max="8" width="107.83203125" customWidth="1"/>
    <col min="9" max="19" width="15" customWidth="1"/>
  </cols>
  <sheetData>
    <row r="1" spans="2:8" ht="20.25" customHeight="1"/>
    <row r="2" spans="2:8" ht="20.25" customHeight="1" thickBot="1"/>
    <row r="3" spans="2:8" ht="20.25" customHeight="1" thickTop="1" thickBot="1">
      <c r="B3" s="22"/>
      <c r="C3" s="22"/>
      <c r="D3" s="23"/>
      <c r="E3" s="22"/>
      <c r="F3" s="30"/>
      <c r="G3" s="29"/>
      <c r="H3" s="27"/>
    </row>
    <row r="4" spans="2:8" ht="28.25" customHeight="1" thickTop="1" thickBot="1">
      <c r="B4" s="22"/>
      <c r="C4" s="22"/>
      <c r="D4" s="23"/>
      <c r="E4" s="22"/>
      <c r="F4" s="30"/>
      <c r="G4" s="29"/>
      <c r="H4" s="28"/>
    </row>
    <row r="5" spans="2:8" s="26" customFormat="1" ht="28.25" customHeight="1" thickTop="1">
      <c r="B5" s="22"/>
      <c r="C5" s="22"/>
      <c r="D5" s="23"/>
      <c r="E5" s="22"/>
      <c r="F5" s="22"/>
      <c r="G5" s="24"/>
      <c r="H5" s="25"/>
    </row>
    <row r="6" spans="2:8" s="26" customFormat="1" ht="16.5" customHeight="1" thickBot="1">
      <c r="B6" s="17"/>
      <c r="C6" s="17"/>
      <c r="D6" s="17"/>
      <c r="E6" s="63"/>
      <c r="F6" s="63"/>
      <c r="G6" s="17"/>
      <c r="H6" s="17"/>
    </row>
    <row r="7" spans="2:8" ht="27.75" customHeight="1" thickTop="1" thickBot="1">
      <c r="B7" s="68" t="s">
        <v>11</v>
      </c>
      <c r="C7" s="69"/>
      <c r="D7" s="17"/>
      <c r="E7" s="70">
        <v>500</v>
      </c>
      <c r="F7" s="71"/>
      <c r="G7" s="17"/>
      <c r="H7" s="17"/>
    </row>
    <row r="8" spans="2:8" s="3" customFormat="1" ht="15" customHeight="1" thickTop="1" thickBot="1">
      <c r="B8" s="52"/>
      <c r="C8" s="52"/>
      <c r="D8" s="17"/>
      <c r="E8" s="19"/>
      <c r="F8" s="19"/>
      <c r="G8" s="19"/>
      <c r="H8" s="17"/>
    </row>
    <row r="9" spans="2:8" ht="27.75" customHeight="1" thickTop="1" thickBot="1">
      <c r="B9" s="68" t="s">
        <v>12</v>
      </c>
      <c r="C9" s="69"/>
      <c r="D9" s="17"/>
      <c r="E9" s="72">
        <v>5</v>
      </c>
      <c r="F9" s="73"/>
      <c r="G9" s="17"/>
      <c r="H9" s="17"/>
    </row>
    <row r="10" spans="2:8" ht="15" customHeight="1" thickTop="1" thickBot="1">
      <c r="B10" s="53"/>
      <c r="C10" s="53"/>
      <c r="D10" s="17"/>
      <c r="E10" s="17"/>
      <c r="F10" s="17"/>
      <c r="G10" s="17"/>
      <c r="H10" s="17"/>
    </row>
    <row r="11" spans="2:8" ht="27.75" customHeight="1" thickTop="1" thickBot="1">
      <c r="B11" s="75" t="s">
        <v>24</v>
      </c>
      <c r="C11" s="76"/>
      <c r="D11" s="62"/>
      <c r="E11" s="77" t="s">
        <v>25</v>
      </c>
      <c r="F11" s="78"/>
      <c r="G11" s="78"/>
      <c r="H11" s="79"/>
    </row>
    <row r="12" spans="2:8" ht="15" thickTop="1">
      <c r="B12" s="18"/>
      <c r="C12" s="18"/>
      <c r="D12" s="21"/>
      <c r="E12" s="18"/>
      <c r="F12" s="18"/>
      <c r="G12" s="18"/>
      <c r="H12" s="18"/>
    </row>
    <row r="13" spans="2:8" s="3" customFormat="1" ht="14.25" customHeight="1" thickBot="1">
      <c r="B13" s="66" t="s">
        <v>26</v>
      </c>
      <c r="C13" s="66"/>
      <c r="D13" s="21"/>
      <c r="E13" s="58">
        <f>IF($E$9&lt;5,"",$E$9)</f>
        <v>5</v>
      </c>
      <c r="F13" s="59" t="str">
        <f>IF($E$9&lt;5,"","Erträge p.a.")</f>
        <v>Erträge p.a.</v>
      </c>
      <c r="G13" s="18"/>
      <c r="H13" s="66" t="str">
        <f>IF(E14="mind. 5 Jahre!","","Kapitalschutz Plus: Das investierte Kapital ist entsprechend einer Festgeldanlage zu 100% geschützt und zusätzlich mit einer garantierten Verzinsung vergütet")</f>
        <v>Kapitalschutz Plus: Das investierte Kapital ist entsprechend einer Festgeldanlage zu 100% geschützt und zusätzlich mit einer garantierten Verzinsung vergütet</v>
      </c>
    </row>
    <row r="14" spans="2:8" ht="24.75" customHeight="1" thickTop="1">
      <c r="B14" s="66"/>
      <c r="C14" s="66"/>
      <c r="D14" s="55">
        <f>-(5981.5/100000)/-5</f>
        <v>1.1963E-2</v>
      </c>
      <c r="E14" s="85">
        <f>IF($E$9&lt;5,"mind. 5 Jahre!",$E$7+($E$7*D14*$E$9))</f>
        <v>529.90750000000003</v>
      </c>
      <c r="F14" s="82">
        <f>IF(E14="mind. 5 Jahre!","",(E14-E7)/E9)</f>
        <v>5.9815000000000058</v>
      </c>
      <c r="G14" s="18"/>
      <c r="H14" s="66"/>
    </row>
    <row r="15" spans="2:8" s="16" customFormat="1" ht="15" thickBot="1">
      <c r="B15" s="81" t="s">
        <v>3</v>
      </c>
      <c r="C15" s="81"/>
      <c r="D15" s="56"/>
      <c r="E15" s="86"/>
      <c r="F15" s="82"/>
      <c r="G15" s="18"/>
      <c r="H15" s="66"/>
    </row>
    <row r="16" spans="2:8" ht="15" thickTop="1">
      <c r="B16" s="18"/>
      <c r="C16" s="18"/>
      <c r="D16" s="21"/>
      <c r="E16" s="18"/>
      <c r="F16" s="18"/>
      <c r="G16" s="18"/>
      <c r="H16" s="18"/>
    </row>
    <row r="17" spans="2:8" s="3" customFormat="1" ht="14.25" customHeight="1">
      <c r="B17" s="66" t="s">
        <v>27</v>
      </c>
      <c r="C17" s="66"/>
      <c r="D17" s="21"/>
      <c r="E17" s="58" t="str">
        <f>IF($E$9&lt;10,"","insgesamt")</f>
        <v/>
      </c>
      <c r="F17" s="59" t="str">
        <f>IF($E$9&lt;10,"","Erträge p.a.")</f>
        <v/>
      </c>
      <c r="G17" s="18"/>
      <c r="H17" s="66" t="str">
        <f>IF(E18="mind. 10 Jahre!","","Investitionen in Unternehmensbeteiligungen (Private Equity) mit einem Anlagehorizont von 10 Jahren und einem Abwicklungszeitraum von ca. 4 Jahren")</f>
        <v/>
      </c>
    </row>
    <row r="18" spans="2:8" ht="24.75" customHeight="1">
      <c r="B18" s="66"/>
      <c r="C18" s="66"/>
      <c r="D18" s="21">
        <v>7.4285714285714288E-2</v>
      </c>
      <c r="E18" s="83" t="str">
        <f>IF(E9&lt;10,"mind. 10 Jahre!",E7+(E7*D18*(E9*1.4)))</f>
        <v>mind. 10 Jahre!</v>
      </c>
      <c r="F18" s="82" t="str">
        <f>IF(E18="mind. 10 Jahre!","",(E18-E7)/(E9*1.4))</f>
        <v/>
      </c>
      <c r="G18" s="18"/>
      <c r="H18" s="66"/>
    </row>
    <row r="19" spans="2:8" s="16" customFormat="1" ht="15.75" customHeight="1">
      <c r="B19" s="81" t="s">
        <v>4</v>
      </c>
      <c r="C19" s="81"/>
      <c r="D19" s="21"/>
      <c r="E19" s="84"/>
      <c r="F19" s="82"/>
      <c r="G19" s="18"/>
      <c r="H19" s="66"/>
    </row>
    <row r="20" spans="2:8">
      <c r="B20" s="18"/>
      <c r="C20" s="18"/>
      <c r="D20" s="21"/>
      <c r="E20" s="18"/>
      <c r="F20" s="18"/>
      <c r="G20" s="18"/>
      <c r="H20" s="18"/>
    </row>
    <row r="21" spans="2:8" s="3" customFormat="1" ht="14.25" customHeight="1">
      <c r="B21" s="66" t="s">
        <v>31</v>
      </c>
      <c r="C21" s="66"/>
      <c r="D21" s="21"/>
      <c r="E21" s="58">
        <f>IF($E$9&lt;5,"",$E$9)</f>
        <v>5</v>
      </c>
      <c r="F21" s="59" t="str">
        <f>IF($E$9&lt;5,"","Erträge p.a.")</f>
        <v>Erträge p.a.</v>
      </c>
      <c r="G21" s="18"/>
      <c r="H21" s="64" t="str">
        <f>IF(E22="mind. 5 Jahre!","","Investitionen in ein Depot einer renomierten Vermögensverwaltung mit einer kalkulierten nachhaltigen Rendite über einen prognostizierten Zeithorizont von ca. 5 Jahren")</f>
        <v>Investitionen in ein Depot einer renomierten Vermögensverwaltung mit einer kalkulierten nachhaltigen Rendite über einen prognostizierten Zeithorizont von ca. 5 Jahren</v>
      </c>
    </row>
    <row r="22" spans="2:8" ht="21.75" customHeight="1">
      <c r="B22" s="66"/>
      <c r="C22" s="66"/>
      <c r="D22" s="21">
        <v>0.04</v>
      </c>
      <c r="E22" s="83">
        <f>IF(E9&lt;5,"mind. 5 Jahre!",E7*((1+D22)^E9))</f>
        <v>608.32645120000018</v>
      </c>
      <c r="F22" s="82">
        <f>IF(E22="mind. 5 Jahre!","",(E22-E7)/E9)</f>
        <v>21.665290240000036</v>
      </c>
      <c r="G22" s="18"/>
      <c r="H22" s="64"/>
    </row>
    <row r="23" spans="2:8" s="16" customFormat="1">
      <c r="B23" s="81" t="s">
        <v>5</v>
      </c>
      <c r="C23" s="81"/>
      <c r="D23" s="21"/>
      <c r="E23" s="84"/>
      <c r="F23" s="82"/>
      <c r="G23" s="18"/>
      <c r="H23" s="64"/>
    </row>
    <row r="24" spans="2:8" ht="15">
      <c r="B24" s="31"/>
      <c r="C24" s="31"/>
      <c r="D24" s="21"/>
      <c r="E24" s="18"/>
      <c r="F24" s="18"/>
      <c r="G24" s="18"/>
      <c r="H24" s="32"/>
    </row>
    <row r="25" spans="2:8" s="3" customFormat="1" ht="14.25" customHeight="1">
      <c r="B25" s="67" t="s">
        <v>28</v>
      </c>
      <c r="C25" s="67"/>
      <c r="D25" s="21"/>
      <c r="E25" s="58">
        <f>$E$9</f>
        <v>5</v>
      </c>
      <c r="F25" s="59" t="s">
        <v>10</v>
      </c>
      <c r="G25" s="18"/>
      <c r="H25" s="65" t="str">
        <f>IF(E9=0,"","Wertentwicklung eines Bankguthabens bei Strafzinsanwendung von 0,5% pro Jahr über die gesamte Anlagelaufzeit")</f>
        <v>Wertentwicklung eines Bankguthabens bei Strafzinsanwendung von 0,5% pro Jahr über die gesamte Anlagelaufzeit</v>
      </c>
    </row>
    <row r="26" spans="2:8" ht="40" customHeight="1">
      <c r="B26" s="67"/>
      <c r="C26" s="67"/>
      <c r="D26" s="21">
        <v>-5.0000000000000001E-3</v>
      </c>
      <c r="E26" s="60">
        <f>($E$7)*(1+D26)^$E$9</f>
        <v>487.62437656093755</v>
      </c>
      <c r="F26" s="61">
        <f>IF(E9=0,"",(E26-E7)/E9)</f>
        <v>-2.4751246878124902</v>
      </c>
      <c r="G26" s="18"/>
      <c r="H26" s="65"/>
    </row>
    <row r="27" spans="2:8" ht="13.5" customHeight="1">
      <c r="B27" s="18"/>
      <c r="C27" s="18"/>
      <c r="D27" s="18"/>
      <c r="E27" s="18"/>
      <c r="F27" s="18"/>
      <c r="G27" s="18"/>
      <c r="H27" s="18"/>
    </row>
    <row r="28" spans="2:8" ht="45.5" customHeight="1">
      <c r="B28" s="80" t="s">
        <v>29</v>
      </c>
      <c r="C28" s="80"/>
      <c r="D28" s="80"/>
      <c r="E28" s="80"/>
      <c r="F28" s="80"/>
      <c r="G28" s="80"/>
      <c r="H28" s="80"/>
    </row>
    <row r="29" spans="2:8" ht="4.5" customHeight="1">
      <c r="B29" s="18"/>
      <c r="C29" s="18"/>
      <c r="D29" s="18"/>
      <c r="E29" s="18"/>
      <c r="F29" s="18"/>
      <c r="G29" s="18"/>
      <c r="H29" s="18"/>
    </row>
    <row r="30" spans="2:8" s="54" customFormat="1" ht="24" customHeight="1">
      <c r="B30" s="74" t="s">
        <v>32</v>
      </c>
      <c r="C30" s="74"/>
      <c r="D30" s="74"/>
      <c r="E30" s="74"/>
      <c r="F30" s="74"/>
      <c r="G30" s="74"/>
      <c r="H30" s="74"/>
    </row>
    <row r="31" spans="2:8" ht="51.75" customHeight="1">
      <c r="C31" s="8"/>
      <c r="D31" s="9"/>
      <c r="E31" s="11"/>
      <c r="F31" s="12"/>
      <c r="G31" s="9"/>
      <c r="H31" s="57" t="s">
        <v>30</v>
      </c>
    </row>
    <row r="32" spans="2:8">
      <c r="B32" s="8"/>
      <c r="C32" s="9"/>
      <c r="D32" s="14"/>
      <c r="E32" s="13"/>
      <c r="F32" s="10"/>
      <c r="G32" s="14"/>
      <c r="H32" s="8"/>
    </row>
    <row r="33" spans="2:7" ht="14.25" customHeight="1">
      <c r="B33" s="8"/>
      <c r="C33" s="8"/>
      <c r="D33" s="9"/>
      <c r="E33" s="15"/>
      <c r="F33" s="15"/>
      <c r="G33" s="9"/>
    </row>
    <row r="34" spans="2:7">
      <c r="E34" s="5"/>
      <c r="F34" s="6"/>
    </row>
    <row r="35" spans="2:7">
      <c r="E35" s="6"/>
      <c r="F35" s="4"/>
    </row>
    <row r="36" spans="2:7">
      <c r="E36" s="5"/>
      <c r="F36" s="5"/>
    </row>
    <row r="37" spans="2:7">
      <c r="E37" s="5"/>
      <c r="F37" s="7"/>
    </row>
    <row r="39" spans="2:7">
      <c r="E39" s="1"/>
    </row>
  </sheetData>
  <sheetProtection algorithmName="SHA-512" hashValue="qiAOmOAPXEbDQ6zm05hpy4NiUyjREgr0bi86TVkLi8E21eRVUJUKrcuX5WStBep309ItfoGMBGUAok/fvv7EIQ==" saltValue="7OaeUdtUorqUZYdugl46mA==" spinCount="100000" sheet="1" objects="1" scenarios="1"/>
  <mergeCells count="26">
    <mergeCell ref="B30:H30"/>
    <mergeCell ref="B11:C11"/>
    <mergeCell ref="E11:H11"/>
    <mergeCell ref="H13:H15"/>
    <mergeCell ref="H17:H19"/>
    <mergeCell ref="B28:H28"/>
    <mergeCell ref="B15:C15"/>
    <mergeCell ref="B19:C19"/>
    <mergeCell ref="B23:C23"/>
    <mergeCell ref="F18:F19"/>
    <mergeCell ref="E22:E23"/>
    <mergeCell ref="F22:F23"/>
    <mergeCell ref="E14:E15"/>
    <mergeCell ref="F14:F15"/>
    <mergeCell ref="E18:E19"/>
    <mergeCell ref="E6:F6"/>
    <mergeCell ref="H21:H23"/>
    <mergeCell ref="H25:H26"/>
    <mergeCell ref="B13:C14"/>
    <mergeCell ref="B17:C18"/>
    <mergeCell ref="B21:C22"/>
    <mergeCell ref="B25:C26"/>
    <mergeCell ref="B7:C7"/>
    <mergeCell ref="B9:C9"/>
    <mergeCell ref="E7:F7"/>
    <mergeCell ref="E9:F9"/>
  </mergeCells>
  <pageMargins left="0.7" right="0.7" top="0.78740157499999996" bottom="0.78740157499999996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5"/>
  <sheetViews>
    <sheetView showGridLines="0" zoomScale="70" zoomScaleNormal="70" zoomScalePageLayoutView="70" workbookViewId="0">
      <selection activeCell="L13" sqref="L13"/>
    </sheetView>
  </sheetViews>
  <sheetFormatPr baseColWidth="10" defaultRowHeight="14" x14ac:dyDescent="0"/>
  <cols>
    <col min="1" max="1" width="2.83203125" customWidth="1"/>
    <col min="2" max="2" width="1.1640625" customWidth="1"/>
    <col min="3" max="3" width="58.6640625" customWidth="1"/>
    <col min="4" max="4" width="2.5" style="42" customWidth="1"/>
    <col min="5" max="5" width="32.5" customWidth="1"/>
    <col min="6" max="6" width="26" customWidth="1"/>
    <col min="7" max="7" width="1.5" style="2" customWidth="1"/>
    <col min="8" max="8" width="16.83203125" customWidth="1"/>
    <col min="9" max="9" width="13.83203125" bestFit="1" customWidth="1"/>
    <col min="10" max="10" width="70" customWidth="1"/>
    <col min="11" max="21" width="15" customWidth="1"/>
  </cols>
  <sheetData>
    <row r="1" spans="2:10" ht="6.75" customHeight="1"/>
    <row r="2" spans="2:10" ht="6.5" customHeight="1" thickBot="1"/>
    <row r="3" spans="2:10" ht="28.25" customHeight="1" thickTop="1" thickBot="1">
      <c r="B3" s="22"/>
      <c r="C3" s="22"/>
      <c r="D3" s="43"/>
      <c r="E3" s="22"/>
      <c r="F3" s="30"/>
      <c r="G3" s="29"/>
      <c r="H3" s="27"/>
      <c r="I3" s="27"/>
    </row>
    <row r="4" spans="2:10" ht="28.25" customHeight="1" thickTop="1" thickBot="1">
      <c r="B4" s="22"/>
      <c r="C4" s="22"/>
      <c r="D4" s="43"/>
      <c r="E4" s="22"/>
      <c r="F4" s="30"/>
      <c r="G4" s="29"/>
      <c r="H4" s="28"/>
      <c r="I4" s="28"/>
    </row>
    <row r="5" spans="2:10" s="26" customFormat="1" ht="28.25" customHeight="1" thickTop="1">
      <c r="B5" s="22"/>
      <c r="C5" s="22"/>
      <c r="D5" s="43"/>
      <c r="E5" s="22"/>
      <c r="F5" s="22"/>
      <c r="G5" s="24"/>
      <c r="H5" s="25"/>
      <c r="I5" s="25"/>
    </row>
    <row r="6" spans="2:10" ht="16" customHeight="1">
      <c r="B6" s="17"/>
      <c r="C6" s="17"/>
      <c r="D6" s="44"/>
      <c r="E6" s="17"/>
      <c r="F6" s="17"/>
      <c r="G6" s="17"/>
      <c r="H6" s="17"/>
      <c r="I6" s="17"/>
      <c r="J6" s="17"/>
    </row>
    <row r="7" spans="2:10" ht="16" customHeight="1" thickBot="1">
      <c r="B7" s="17"/>
      <c r="C7" s="17"/>
      <c r="D7" s="44"/>
      <c r="E7" s="17"/>
      <c r="F7" s="17"/>
      <c r="G7" s="17"/>
      <c r="H7" s="17"/>
      <c r="I7" s="17"/>
      <c r="J7" s="17"/>
    </row>
    <row r="8" spans="2:10" ht="28.5" customHeight="1" thickTop="1" thickBot="1">
      <c r="B8" s="110" t="s">
        <v>11</v>
      </c>
      <c r="C8" s="111"/>
      <c r="D8" s="44"/>
      <c r="E8" s="101" t="s">
        <v>22</v>
      </c>
      <c r="F8" s="102"/>
      <c r="G8" s="17"/>
      <c r="H8" s="99" t="s">
        <v>20</v>
      </c>
      <c r="I8" s="99"/>
      <c r="J8" s="99"/>
    </row>
    <row r="9" spans="2:10" s="3" customFormat="1" ht="15" customHeight="1" thickTop="1" thickBot="1">
      <c r="B9" s="20"/>
      <c r="C9" s="20"/>
      <c r="D9" s="44"/>
      <c r="E9" s="19"/>
      <c r="F9" s="19"/>
      <c r="G9" s="19"/>
      <c r="H9" s="33">
        <f>$B$19</f>
        <v>10</v>
      </c>
      <c r="I9" s="36" t="s">
        <v>9</v>
      </c>
      <c r="J9" s="17"/>
    </row>
    <row r="10" spans="2:10" s="3" customFormat="1" ht="37.5" customHeight="1" thickTop="1" thickBot="1">
      <c r="B10" s="20"/>
      <c r="C10" s="50" t="s">
        <v>23</v>
      </c>
      <c r="D10" s="20"/>
      <c r="E10" s="103" t="s">
        <v>2</v>
      </c>
      <c r="F10" s="104"/>
      <c r="G10" s="47">
        <f>-(5981.5/100000)/-5</f>
        <v>1.1963E-2</v>
      </c>
      <c r="H10" s="85">
        <f>IF($B$19&lt;5,"mind. 5 Jahre!",$C$11+($C$11*G10*$B$19))</f>
        <v>22392.6</v>
      </c>
      <c r="I10" s="112">
        <f>IF(H10="mind. 5 Jahre!","",(H10-C11)/B19)</f>
        <v>239.25999999999985</v>
      </c>
      <c r="J10" s="107" t="str">
        <f>IF(G11="mind. 5 Jahre!","","Kapitalschutz Plus: Das investierte Kapital ist entsprechend einer Festgeldanlage zu 100% geschützt und zusätzlich mit einer garantierten Verzinsung vergütet")</f>
        <v>Kapitalschutz Plus: Das investierte Kapital ist entsprechend einer Festgeldanlage zu 100% geschützt und zusätzlich mit einer garantierten Verzinsung vergütet</v>
      </c>
    </row>
    <row r="11" spans="2:10" s="3" customFormat="1" ht="15" customHeight="1" thickBot="1">
      <c r="B11" s="20"/>
      <c r="C11" s="88">
        <v>20000</v>
      </c>
      <c r="D11" s="44"/>
      <c r="E11" s="105" t="s">
        <v>3</v>
      </c>
      <c r="F11" s="106"/>
      <c r="G11" s="19"/>
      <c r="H11" s="86"/>
      <c r="I11" s="112"/>
      <c r="J11" s="107"/>
    </row>
    <row r="12" spans="2:10" s="3" customFormat="1" ht="16" customHeight="1" thickTop="1">
      <c r="B12" s="20"/>
      <c r="C12" s="89"/>
      <c r="D12" s="44"/>
      <c r="E12" s="20"/>
      <c r="F12" s="20"/>
      <c r="G12" s="19"/>
      <c r="H12" s="20"/>
      <c r="I12" s="20"/>
      <c r="J12" s="20"/>
    </row>
    <row r="13" spans="2:10" s="3" customFormat="1" ht="16" customHeight="1" thickBot="1">
      <c r="B13" s="20"/>
      <c r="C13" s="90"/>
      <c r="D13" s="44"/>
      <c r="E13" s="20"/>
      <c r="F13" s="20"/>
      <c r="G13" s="46"/>
      <c r="H13" s="33" t="s">
        <v>1</v>
      </c>
      <c r="I13" s="36" t="s">
        <v>9</v>
      </c>
      <c r="J13" s="20"/>
    </row>
    <row r="14" spans="2:10" ht="46.5" customHeight="1" thickTop="1">
      <c r="C14" s="20"/>
      <c r="D14" s="44"/>
      <c r="E14" s="103" t="s">
        <v>6</v>
      </c>
      <c r="F14" s="104"/>
      <c r="G14" s="46">
        <v>7.4285714285714288E-2</v>
      </c>
      <c r="H14" s="37">
        <f>IF(B19&lt;10,"mind. 10 Jahre!",C11+(C11*G14*(B19*1.4)))</f>
        <v>40800</v>
      </c>
      <c r="I14" s="38">
        <f>IF(H14="mind. 10 Jahre!","",(H14-C11)/(B19*1.4))</f>
        <v>1485.7142857142858</v>
      </c>
      <c r="J14" s="107" t="str">
        <f>IF(H14=0,"","Investitionen in Unternehmensbeteiligungen (Private Equity) bei einem Anlagehorizont von 10 Jahren und einem Abwicklungszeitraum von ca. 4 Jahren")</f>
        <v>Investitionen in Unternehmensbeteiligungen (Private Equity) bei einem Anlagehorizont von 10 Jahren und einem Abwicklungszeitraum von ca. 4 Jahren</v>
      </c>
    </row>
    <row r="15" spans="2:10" s="3" customFormat="1" ht="16" customHeight="1" thickBot="1">
      <c r="B15" s="20"/>
      <c r="C15" s="20"/>
      <c r="D15" s="44"/>
      <c r="E15" s="49" t="s">
        <v>4</v>
      </c>
      <c r="F15" s="49"/>
      <c r="G15" s="46"/>
      <c r="H15" s="39"/>
      <c r="I15" s="40"/>
      <c r="J15" s="107"/>
    </row>
    <row r="16" spans="2:10" s="3" customFormat="1" ht="16" customHeight="1" thickTop="1">
      <c r="B16" s="97" t="s">
        <v>12</v>
      </c>
      <c r="C16" s="97"/>
      <c r="D16" s="44"/>
      <c r="E16" s="20"/>
      <c r="F16" s="20"/>
      <c r="G16" s="19"/>
      <c r="H16" s="20"/>
      <c r="I16" s="20"/>
      <c r="J16" s="20"/>
    </row>
    <row r="17" spans="2:10" s="3" customFormat="1" ht="16" customHeight="1" thickBot="1">
      <c r="B17" s="98"/>
      <c r="C17" s="98"/>
      <c r="D17" s="44"/>
      <c r="E17" s="20"/>
      <c r="F17" s="20"/>
      <c r="G17" s="19"/>
      <c r="H17" s="33">
        <f>$B$19</f>
        <v>10</v>
      </c>
      <c r="I17" s="36" t="s">
        <v>9</v>
      </c>
      <c r="J17" s="20"/>
    </row>
    <row r="18" spans="2:10" s="3" customFormat="1" ht="66" customHeight="1" thickTop="1" thickBot="1">
      <c r="C18" s="50" t="s">
        <v>23</v>
      </c>
      <c r="D18" s="44"/>
      <c r="E18" s="66" t="s">
        <v>7</v>
      </c>
      <c r="F18" s="66"/>
      <c r="G18" s="46"/>
      <c r="H18" s="83">
        <f>IF(B19&lt;5,"mind. 5 Jahre!",C11*((1+G19)^B19))</f>
        <v>29604.885698366892</v>
      </c>
      <c r="I18" s="108">
        <f>IF(H18="mind. 5 Jahre!","",(H18-C11)/B19)</f>
        <v>960.48856983668918</v>
      </c>
      <c r="J18" s="107" t="str">
        <f>IF(H18=0,"","Beispielrechnung:  Investitionen in ein Depot einer renomierten Vermögensverwaltung mit einer kalkulierten nachhaltigen Rendite ab dem 5. Jahr")</f>
        <v>Beispielrechnung:  Investitionen in ein Depot einer renomierten Vermögensverwaltung mit einer kalkulierten nachhaltigen Rendite ab dem 5. Jahr</v>
      </c>
    </row>
    <row r="19" spans="2:10" ht="16.5" customHeight="1">
      <c r="B19" s="91">
        <v>10</v>
      </c>
      <c r="C19" s="92"/>
      <c r="D19" s="45"/>
      <c r="E19" s="81" t="s">
        <v>5</v>
      </c>
      <c r="F19" s="81"/>
      <c r="G19" s="46">
        <v>0.04</v>
      </c>
      <c r="H19" s="84"/>
      <c r="I19" s="109"/>
      <c r="J19" s="107"/>
    </row>
    <row r="20" spans="2:10" ht="15" customHeight="1">
      <c r="B20" s="93"/>
      <c r="C20" s="94"/>
      <c r="D20" s="46"/>
      <c r="E20" s="18"/>
      <c r="F20" s="18"/>
      <c r="G20" s="46"/>
      <c r="H20" s="18"/>
      <c r="I20" s="18"/>
      <c r="J20" s="18"/>
    </row>
    <row r="21" spans="2:10" ht="15" thickBot="1">
      <c r="B21" s="95"/>
      <c r="C21" s="96"/>
      <c r="D21" s="46"/>
      <c r="E21" s="18"/>
      <c r="F21" s="46"/>
      <c r="H21" s="33">
        <f>$B$19</f>
        <v>10</v>
      </c>
      <c r="I21" s="36" t="s">
        <v>10</v>
      </c>
      <c r="J21" s="3"/>
    </row>
    <row r="22" spans="2:10" ht="33" thickBot="1">
      <c r="B22" s="31"/>
      <c r="C22" s="31"/>
      <c r="D22" s="46"/>
      <c r="E22" s="87" t="s">
        <v>0</v>
      </c>
      <c r="F22" s="87"/>
      <c r="G22" s="46">
        <v>-5.0000000000000001E-3</v>
      </c>
      <c r="H22" s="34">
        <f>($C$11)*(1+G22)^$B$19</f>
        <v>19022.202609315438</v>
      </c>
      <c r="I22" s="35">
        <f>IF(B19=0,"",(H22-C11)/B19)</f>
        <v>-97.77973906845618</v>
      </c>
      <c r="J22" s="51" t="str">
        <f>IF(B19=0,"","Beispielrechnung für die Wertentwicklung eines Bankguthabens bei Strafzinsanwendung von 0,5% pro Jahr")</f>
        <v>Beispielrechnung für die Wertentwicklung eines Bankguthabens bei Strafzinsanwendung von 0,5% pro Jahr</v>
      </c>
    </row>
    <row r="23" spans="2:10" s="3" customFormat="1" ht="14.25" customHeight="1">
      <c r="C23" s="31"/>
      <c r="D23" s="31"/>
      <c r="E23" s="31"/>
      <c r="F23" s="31"/>
      <c r="G23" s="31"/>
      <c r="H23" s="31"/>
      <c r="I23" s="31"/>
      <c r="J23" s="31"/>
    </row>
    <row r="24" spans="2:10" ht="45.5" customHeight="1">
      <c r="B24" s="80" t="s">
        <v>29</v>
      </c>
      <c r="C24" s="80"/>
      <c r="D24" s="80"/>
      <c r="E24" s="80"/>
      <c r="F24" s="80"/>
      <c r="G24" s="80"/>
      <c r="H24" s="80"/>
      <c r="I24" s="80"/>
      <c r="J24" s="80"/>
    </row>
    <row r="25" spans="2:10" ht="27" customHeight="1">
      <c r="B25" s="8" t="s">
        <v>8</v>
      </c>
      <c r="C25" s="100" t="s">
        <v>32</v>
      </c>
      <c r="D25" s="100"/>
      <c r="E25" s="100"/>
      <c r="F25" s="100"/>
      <c r="G25" s="100"/>
      <c r="H25" s="100"/>
      <c r="I25" s="100"/>
      <c r="J25" s="100"/>
    </row>
    <row r="26" spans="2:10" ht="51.75" customHeight="1">
      <c r="C26" s="8"/>
      <c r="D26" s="9"/>
      <c r="E26" s="11"/>
      <c r="F26" s="12"/>
      <c r="G26" s="9"/>
      <c r="J26" s="57" t="s">
        <v>30</v>
      </c>
    </row>
    <row r="27" spans="2:10">
      <c r="B27" s="8"/>
      <c r="C27" s="8"/>
      <c r="D27" s="48"/>
      <c r="E27" s="13"/>
      <c r="F27" s="10"/>
      <c r="G27" s="14"/>
      <c r="H27" s="8"/>
      <c r="I27" s="8"/>
    </row>
    <row r="28" spans="2:10" ht="14.25" customHeight="1">
      <c r="B28" s="8"/>
      <c r="C28" s="8"/>
      <c r="D28" s="10"/>
      <c r="E28" s="15"/>
      <c r="F28" s="15"/>
      <c r="G28" s="9"/>
      <c r="H28" s="8"/>
      <c r="I28" s="8"/>
    </row>
    <row r="29" spans="2:10" ht="14.25" customHeight="1">
      <c r="B29" s="8"/>
      <c r="C29" s="8"/>
      <c r="D29" s="10"/>
      <c r="E29" s="15"/>
      <c r="F29" s="15"/>
      <c r="G29" s="9"/>
    </row>
    <row r="30" spans="2:10">
      <c r="E30" s="5"/>
      <c r="F30" s="6"/>
    </row>
    <row r="31" spans="2:10">
      <c r="E31" s="6"/>
      <c r="F31" s="4"/>
    </row>
    <row r="32" spans="2:10">
      <c r="E32" s="5"/>
      <c r="F32" s="5"/>
    </row>
    <row r="33" spans="5:6">
      <c r="E33" s="5"/>
      <c r="F33" s="7"/>
    </row>
    <row r="35" spans="5:6">
      <c r="E35" s="1"/>
    </row>
  </sheetData>
  <mergeCells count="21">
    <mergeCell ref="C25:J25"/>
    <mergeCell ref="B24:J24"/>
    <mergeCell ref="E8:F8"/>
    <mergeCell ref="E10:F10"/>
    <mergeCell ref="E11:F11"/>
    <mergeCell ref="J18:J19"/>
    <mergeCell ref="E18:F18"/>
    <mergeCell ref="H18:H19"/>
    <mergeCell ref="I18:I19"/>
    <mergeCell ref="E19:F19"/>
    <mergeCell ref="J10:J11"/>
    <mergeCell ref="E14:F14"/>
    <mergeCell ref="J14:J15"/>
    <mergeCell ref="B8:C8"/>
    <mergeCell ref="H10:H11"/>
    <mergeCell ref="I10:I11"/>
    <mergeCell ref="E22:F22"/>
    <mergeCell ref="C11:C13"/>
    <mergeCell ref="B19:C21"/>
    <mergeCell ref="B16:C17"/>
    <mergeCell ref="H8:J8"/>
  </mergeCells>
  <pageMargins left="0.7" right="0.7" top="0.78740157499999996" bottom="0.78740157499999996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activeCell="J6" sqref="J6"/>
    </sheetView>
  </sheetViews>
  <sheetFormatPr baseColWidth="10" defaultRowHeight="14" x14ac:dyDescent="0"/>
  <sheetData>
    <row r="1" spans="1:10">
      <c r="F1" t="s">
        <v>20</v>
      </c>
    </row>
    <row r="3" spans="1:10" ht="18">
      <c r="A3" s="41" t="s">
        <v>13</v>
      </c>
      <c r="B3" s="41"/>
      <c r="C3" s="41"/>
      <c r="D3" s="41"/>
      <c r="J3" t="s">
        <v>21</v>
      </c>
    </row>
    <row r="4" spans="1:10">
      <c r="A4" t="s">
        <v>14</v>
      </c>
    </row>
    <row r="6" spans="1:10" s="41" customFormat="1" ht="18">
      <c r="A6" s="41" t="s">
        <v>17</v>
      </c>
    </row>
    <row r="7" spans="1:10" s="41" customFormat="1" ht="18">
      <c r="A7" s="41" t="s">
        <v>16</v>
      </c>
    </row>
    <row r="8" spans="1:10">
      <c r="A8" t="s">
        <v>15</v>
      </c>
    </row>
    <row r="10" spans="1:10" ht="18">
      <c r="A10" s="41" t="s">
        <v>17</v>
      </c>
      <c r="B10" s="41"/>
      <c r="C10" s="41"/>
      <c r="D10" s="41"/>
      <c r="E10" s="41"/>
      <c r="F10" s="41"/>
    </row>
    <row r="11" spans="1:10" ht="18">
      <c r="A11" s="41" t="s">
        <v>18</v>
      </c>
      <c r="B11" s="41"/>
    </row>
    <row r="12" spans="1:10">
      <c r="A12" t="s">
        <v>14</v>
      </c>
    </row>
    <row r="14" spans="1:10" ht="18">
      <c r="A14" s="41" t="s">
        <v>19</v>
      </c>
      <c r="B14" s="41"/>
      <c r="C14" s="41"/>
      <c r="D14" s="41"/>
    </row>
  </sheetData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Kapitalanlagenrechner</vt:lpstr>
      <vt:lpstr>Kapitalanlagenrechner (2)</vt:lpstr>
      <vt:lpstr>Tabelle1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Gabriele Jentsch</dc:creator>
  <cp:lastModifiedBy>Peter Krause</cp:lastModifiedBy>
  <dcterms:created xsi:type="dcterms:W3CDTF">2021-05-12T09:47:01Z</dcterms:created>
  <dcterms:modified xsi:type="dcterms:W3CDTF">2021-07-02T05:57:31Z</dcterms:modified>
</cp:coreProperties>
</file>